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Nueva carpeta (2)\Ejercicios Presupuestales\"/>
    </mc:Choice>
  </mc:AlternateContent>
  <bookViews>
    <workbookView xWindow="0" yWindow="0" windowWidth="16395" windowHeight="5670"/>
  </bookViews>
  <sheets>
    <sheet name="Obligaciones" sheetId="1" r:id="rId1"/>
    <sheet name="Amortización" sheetId="2" r:id="rId2"/>
    <sheet name="Indicadores (2)" sheetId="4" r:id="rId3"/>
  </sheets>
  <definedNames>
    <definedName name="_xlnm.Print_Area" localSheetId="2">'Indicadores (2)'!$A$1:$E$19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4" l="1"/>
  <c r="J7" i="1" l="1"/>
  <c r="K7" i="1" l="1"/>
  <c r="J9" i="1" l="1"/>
  <c r="J8" i="1"/>
  <c r="J10" i="1" l="1"/>
  <c r="K9" i="1"/>
  <c r="K8" i="1" l="1"/>
  <c r="G7" i="2" l="1"/>
  <c r="C15" i="4" l="1"/>
  <c r="C8" i="4"/>
  <c r="D15" i="4" l="1"/>
  <c r="G9" i="2" l="1"/>
  <c r="G11" i="2" s="1"/>
  <c r="G13" i="2" s="1"/>
  <c r="D17" i="4" s="1"/>
  <c r="D18" i="4" s="1"/>
  <c r="G10" i="1"/>
  <c r="I10" i="1"/>
  <c r="K10" i="1" s="1"/>
  <c r="C18" i="4" l="1"/>
  <c r="D7" i="4"/>
  <c r="D8" i="4" s="1"/>
</calcChain>
</file>

<file path=xl/comments1.xml><?xml version="1.0" encoding="utf-8"?>
<comments xmlns="http://schemas.openxmlformats.org/spreadsheetml/2006/main">
  <authors>
    <author>Diana Isabel Sierra Sierra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</commentList>
</comments>
</file>

<file path=xl/sharedStrings.xml><?xml version="1.0" encoding="utf-8"?>
<sst xmlns="http://schemas.openxmlformats.org/spreadsheetml/2006/main" count="52" uniqueCount="44">
  <si>
    <t>CONCEPTOS</t>
  </si>
  <si>
    <t>IMPORTE</t>
  </si>
  <si>
    <t>(-) Amortización  Banamex</t>
  </si>
  <si>
    <t>Deuda Pública Bruta Total descontando la amortizacion de Banamex</t>
  </si>
  <si>
    <t>(-) Amortización Banorte</t>
  </si>
  <si>
    <t>Deuda Pública Bruta Total descontando la amortizacion de Banorte</t>
  </si>
  <si>
    <t>(-) Amortización Banobras</t>
  </si>
  <si>
    <t>MUNICIPIO DE LEÓN</t>
  </si>
  <si>
    <t>Formato de obligaciones pagadas o garantizadas con fondos federales</t>
  </si>
  <si>
    <t>Tipo de Obligación</t>
  </si>
  <si>
    <t>Plazo</t>
  </si>
  <si>
    <t>Tasa</t>
  </si>
  <si>
    <t>Fin, Destino y Objetivo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</si>
  <si>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</si>
  <si>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</si>
  <si>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</si>
  <si>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</si>
  <si>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</si>
  <si>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</si>
  <si>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al total</t>
  </si>
  <si>
    <t>Crédito Simple</t>
  </si>
  <si>
    <t>15 años</t>
  </si>
  <si>
    <t>Inversión Pública Productiva</t>
  </si>
  <si>
    <t>Banco Nacional de Obras y Servicios Públicos, S.N.C.</t>
  </si>
  <si>
    <t>TIIE + 0.70</t>
  </si>
  <si>
    <t>Refinancimiento de la Deuda</t>
  </si>
  <si>
    <t>Banco Nacional de México. S.A.</t>
  </si>
  <si>
    <t>20 años</t>
  </si>
  <si>
    <t>TIIE + 0.68</t>
  </si>
  <si>
    <t>Banco Mercantíl del Norte, S.A.</t>
  </si>
  <si>
    <t>PRODUCTO INTERNO BRUTO (PIB)</t>
  </si>
  <si>
    <t>SALDO DE LA DEUDA PÚBLICA</t>
  </si>
  <si>
    <t>PORCENTAJE</t>
  </si>
  <si>
    <t>*El PIB DEL MUNICIPIO EN 2010</t>
  </si>
  <si>
    <t>INGRESOS PROPIOS</t>
  </si>
  <si>
    <t>http://implan.gob.mx/1/admin/diagLeon.pdf</t>
  </si>
  <si>
    <t>Ramo 28 y 33</t>
  </si>
  <si>
    <t>TIIE + 0.85</t>
  </si>
  <si>
    <t>Enero- Marzo 2023</t>
  </si>
  <si>
    <t>Deuda Pública Bruta Total al 31 de diciembre del año 2022</t>
  </si>
  <si>
    <t>Deuda Pública Bruta Total al 31 de Diciembre del año 2022</t>
  </si>
  <si>
    <t>Deuda Pública Bruta Total  descontando la amortización de Banobras al 31 de marzo de 2023</t>
  </si>
  <si>
    <t>AL 31 de Diciembre 2022</t>
  </si>
  <si>
    <t>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</si>
</sst>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6699"/>
      <name val="Arial"/>
      <family val="2"/>
    </font>
    <font>
      <u/>
      <sz val="8"/>
      <color theme="10"/>
      <name val="Arial"/>
      <family val="2"/>
    </font>
    <font>
      <sz val="8"/>
      <color rgb="FF0066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44" fontId="0" fillId="0" borderId="0" xfId="0" applyNumberFormat="1"/>
    <xf numFmtId="10" fontId="0" fillId="0" borderId="0" xfId="3" applyNumberFormat="1" applyFont="1"/>
    <xf numFmtId="44" fontId="0" fillId="0" borderId="0" xfId="2" applyFont="1"/>
    <xf numFmtId="0" fontId="5" fillId="0" borderId="0" xfId="0" applyFont="1" applyFill="1"/>
    <xf numFmtId="0" fontId="4" fillId="0" borderId="0" xfId="0" applyFont="1" applyBorder="1" applyAlignment="1">
      <alignment vertical="top" wrapText="1"/>
    </xf>
    <xf numFmtId="43" fontId="7" fillId="0" borderId="7" xfId="1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0" fontId="7" fillId="0" borderId="2" xfId="3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0" fontId="7" fillId="0" borderId="10" xfId="3" applyNumberFormat="1" applyFont="1" applyBorder="1" applyAlignment="1">
      <alignment horizontal="center" vertical="center"/>
    </xf>
    <xf numFmtId="0" fontId="7" fillId="0" borderId="0" xfId="0" applyFont="1"/>
    <xf numFmtId="0" fontId="9" fillId="2" borderId="16" xfId="0" applyFont="1" applyFill="1" applyBorder="1" applyAlignment="1">
      <alignment horizontal="center" vertical="center" wrapText="1" readingOrder="1"/>
    </xf>
    <xf numFmtId="0" fontId="7" fillId="0" borderId="0" xfId="0" applyFont="1" applyBorder="1"/>
    <xf numFmtId="0" fontId="10" fillId="0" borderId="0" xfId="0" applyFont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right" vertical="center"/>
    </xf>
    <xf numFmtId="10" fontId="7" fillId="0" borderId="13" xfId="3" applyNumberFormat="1" applyFont="1" applyBorder="1" applyAlignment="1">
      <alignment vertical="center"/>
    </xf>
    <xf numFmtId="0" fontId="11" fillId="0" borderId="0" xfId="4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10" fontId="7" fillId="0" borderId="14" xfId="3" applyNumberFormat="1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164" fontId="7" fillId="0" borderId="0" xfId="2" applyNumberFormat="1" applyFont="1" applyBorder="1" applyAlignment="1">
      <alignment vertical="center"/>
    </xf>
    <xf numFmtId="164" fontId="7" fillId="0" borderId="23" xfId="2" applyNumberFormat="1" applyFont="1" applyBorder="1" applyAlignment="1">
      <alignment vertical="center"/>
    </xf>
    <xf numFmtId="164" fontId="8" fillId="0" borderId="4" xfId="2" applyNumberFormat="1" applyFont="1" applyBorder="1" applyAlignment="1">
      <alignment vertical="center"/>
    </xf>
    <xf numFmtId="164" fontId="8" fillId="0" borderId="9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wrapText="1"/>
    </xf>
    <xf numFmtId="164" fontId="8" fillId="0" borderId="2" xfId="2" applyNumberFormat="1" applyFont="1" applyBorder="1" applyAlignment="1"/>
    <xf numFmtId="164" fontId="7" fillId="0" borderId="2" xfId="2" applyNumberFormat="1" applyFont="1" applyBorder="1"/>
    <xf numFmtId="164" fontId="7" fillId="0" borderId="2" xfId="2" applyNumberFormat="1" applyFont="1" applyBorder="1" applyAlignment="1">
      <alignment wrapText="1"/>
    </xf>
    <xf numFmtId="164" fontId="8" fillId="0" borderId="5" xfId="2" applyNumberFormat="1" applyFont="1" applyBorder="1" applyAlignment="1">
      <alignment wrapText="1"/>
    </xf>
    <xf numFmtId="3" fontId="7" fillId="0" borderId="2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165" fontId="7" fillId="0" borderId="12" xfId="1" applyNumberFormat="1" applyFont="1" applyFill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4" xfId="0" applyNumberFormat="1" applyFont="1" applyBorder="1" applyAlignment="1">
      <alignment vertical="center"/>
    </xf>
    <xf numFmtId="165" fontId="7" fillId="0" borderId="11" xfId="1" applyNumberFormat="1" applyFont="1" applyFill="1" applyBorder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3" fontId="7" fillId="0" borderId="21" xfId="1" applyFont="1" applyBorder="1" applyAlignment="1">
      <alignment horizontal="center" vertical="center" wrapText="1"/>
    </xf>
    <xf numFmtId="43" fontId="7" fillId="0" borderId="22" xfId="1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3" fontId="7" fillId="0" borderId="20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right" wrapText="1"/>
    </xf>
    <xf numFmtId="0" fontId="9" fillId="2" borderId="17" xfId="0" applyFont="1" applyFill="1" applyBorder="1" applyAlignment="1">
      <alignment horizontal="center" wrapText="1" readingOrder="1"/>
    </xf>
    <xf numFmtId="0" fontId="9" fillId="2" borderId="18" xfId="0" applyFont="1" applyFill="1" applyBorder="1" applyAlignment="1">
      <alignment horizontal="center" wrapText="1" readingOrder="1"/>
    </xf>
    <xf numFmtId="0" fontId="9" fillId="2" borderId="15" xfId="0" applyFont="1" applyFill="1" applyBorder="1" applyAlignment="1">
      <alignment horizontal="center" wrapText="1" readingOrder="1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</cellXfs>
  <cellStyles count="6">
    <cellStyle name="Hipervínculo" xfId="4" builtinId="8"/>
    <cellStyle name="Millares" xfId="1" builtinId="3"/>
    <cellStyle name="Millares 2" xfId="5"/>
    <cellStyle name="Moneda" xfId="2" builtinId="4"/>
    <cellStyle name="Normal" xfId="0" builtinId="0"/>
    <cellStyle name="Porcentaje" xfId="3" builtinId="5"/>
  </cellStyles>
  <dxfs count="1"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104775</xdr:rowOff>
    </xdr:from>
    <xdr:to>
      <xdr:col>3</xdr:col>
      <xdr:colOff>276225</xdr:colOff>
      <xdr:row>3</xdr:row>
      <xdr:rowOff>156329</xdr:rowOff>
    </xdr:to>
    <xdr:pic>
      <xdr:nvPicPr>
        <xdr:cNvPr id="5" name="Imagen 4" descr="https://admin.google.com/u/0/ac/images/logo.gif?uid=117874526171116359103&amp;service=google_gsuit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304800"/>
          <a:ext cx="1533525" cy="63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638175</xdr:colOff>
      <xdr:row>7</xdr:row>
      <xdr:rowOff>123825</xdr:rowOff>
    </xdr:to>
    <xdr:sp macro="" textlink="">
      <xdr:nvSpPr>
        <xdr:cNvPr id="2049" name="AutoShape 1" descr="http://subirimagen.me/uploads/20180731141911.jpg"/>
        <xdr:cNvSpPr>
          <a:spLocks noChangeAspect="1" noChangeArrowheads="1"/>
        </xdr:cNvSpPr>
      </xdr:nvSpPr>
      <xdr:spPr bwMode="auto">
        <a:xfrm>
          <a:off x="1104900" y="190500"/>
          <a:ext cx="190500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80597</xdr:colOff>
      <xdr:row>0</xdr:row>
      <xdr:rowOff>73269</xdr:rowOff>
    </xdr:from>
    <xdr:to>
      <xdr:col>2</xdr:col>
      <xdr:colOff>507757</xdr:colOff>
      <xdr:row>3</xdr:row>
      <xdr:rowOff>134348</xdr:rowOff>
    </xdr:to>
    <xdr:pic>
      <xdr:nvPicPr>
        <xdr:cNvPr id="5" name="Imagen 4" descr="https://admin.google.com/u/0/ac/images/logo.gif?uid=117874526171116359103&amp;service=google_gsuit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597" y="73269"/>
          <a:ext cx="1533525" cy="63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133351</xdr:rowOff>
    </xdr:from>
    <xdr:to>
      <xdr:col>1</xdr:col>
      <xdr:colOff>1740766</xdr:colOff>
      <xdr:row>3</xdr:row>
      <xdr:rowOff>95251</xdr:rowOff>
    </xdr:to>
    <xdr:pic>
      <xdr:nvPicPr>
        <xdr:cNvPr id="4" name="Imagen 3" descr="https://admin.google.com/u/0/ac/images/logo.gif?uid=117874526171116359103&amp;service=google_gsu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3351"/>
          <a:ext cx="1293091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implan.gob.mx/1/admin/diagLeon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"/>
  <sheetViews>
    <sheetView showGridLines="0" tabSelected="1" view="pageBreakPreview" topLeftCell="B1" zoomScaleNormal="100" zoomScaleSheetLayoutView="100" workbookViewId="0">
      <selection activeCell="L18" sqref="L18"/>
    </sheetView>
  </sheetViews>
  <sheetFormatPr baseColWidth="10" defaultRowHeight="15" x14ac:dyDescent="0.25"/>
  <cols>
    <col min="2" max="2" width="14.140625" bestFit="1" customWidth="1"/>
    <col min="3" max="3" width="8.85546875" customWidth="1"/>
    <col min="5" max="5" width="27" bestFit="1" customWidth="1"/>
    <col min="6" max="6" width="31.7109375" bestFit="1" customWidth="1"/>
    <col min="7" max="7" width="19.140625" bestFit="1" customWidth="1"/>
    <col min="8" max="8" width="12.42578125" customWidth="1"/>
    <col min="9" max="9" width="17.5703125" customWidth="1"/>
    <col min="10" max="10" width="16.85546875" customWidth="1"/>
    <col min="11" max="11" width="10.42578125" customWidth="1"/>
  </cols>
  <sheetData>
    <row r="1" spans="2:11" ht="15.75" thickBot="1" x14ac:dyDescent="0.3"/>
    <row r="2" spans="2:11" x14ac:dyDescent="0.25">
      <c r="B2" s="53" t="s">
        <v>7</v>
      </c>
      <c r="C2" s="54"/>
      <c r="D2" s="54"/>
      <c r="E2" s="54"/>
      <c r="F2" s="54"/>
      <c r="G2" s="54"/>
      <c r="H2" s="54"/>
      <c r="I2" s="54"/>
      <c r="J2" s="54"/>
      <c r="K2" s="55"/>
    </row>
    <row r="3" spans="2:11" ht="30.75" customHeight="1" x14ac:dyDescent="0.25">
      <c r="B3" s="56" t="s">
        <v>8</v>
      </c>
      <c r="C3" s="57"/>
      <c r="D3" s="57"/>
      <c r="E3" s="57"/>
      <c r="F3" s="57"/>
      <c r="G3" s="57"/>
      <c r="H3" s="57"/>
      <c r="I3" s="57"/>
      <c r="J3" s="57"/>
      <c r="K3" s="58"/>
    </row>
    <row r="4" spans="2:11" ht="19.899999999999999" customHeight="1" thickBot="1" x14ac:dyDescent="0.3">
      <c r="B4" s="59" t="s">
        <v>38</v>
      </c>
      <c r="C4" s="60"/>
      <c r="D4" s="60"/>
      <c r="E4" s="60"/>
      <c r="F4" s="60"/>
      <c r="G4" s="60"/>
      <c r="H4" s="60"/>
      <c r="I4" s="60"/>
      <c r="J4" s="60"/>
      <c r="K4" s="61"/>
    </row>
    <row r="5" spans="2:11" ht="63" customHeight="1" x14ac:dyDescent="0.25">
      <c r="B5" s="62" t="s">
        <v>9</v>
      </c>
      <c r="C5" s="64" t="s">
        <v>10</v>
      </c>
      <c r="D5" s="64" t="s">
        <v>11</v>
      </c>
      <c r="E5" s="64" t="s">
        <v>12</v>
      </c>
      <c r="F5" s="64" t="s">
        <v>13</v>
      </c>
      <c r="G5" s="66" t="s">
        <v>14</v>
      </c>
      <c r="H5" s="64" t="s">
        <v>15</v>
      </c>
      <c r="I5" s="49" t="s">
        <v>16</v>
      </c>
      <c r="J5" s="51" t="s">
        <v>17</v>
      </c>
      <c r="K5" s="52"/>
    </row>
    <row r="6" spans="2:11" ht="23.25" thickBot="1" x14ac:dyDescent="0.3">
      <c r="B6" s="63"/>
      <c r="C6" s="65"/>
      <c r="D6" s="65"/>
      <c r="E6" s="65"/>
      <c r="F6" s="65"/>
      <c r="G6" s="67"/>
      <c r="H6" s="65"/>
      <c r="I6" s="50"/>
      <c r="J6" s="7" t="s">
        <v>18</v>
      </c>
      <c r="K6" s="8" t="s">
        <v>19</v>
      </c>
    </row>
    <row r="7" spans="2:11" ht="31.5" customHeight="1" x14ac:dyDescent="0.25">
      <c r="B7" s="9" t="s">
        <v>20</v>
      </c>
      <c r="C7" s="10" t="s">
        <v>27</v>
      </c>
      <c r="D7" s="10" t="s">
        <v>37</v>
      </c>
      <c r="E7" s="11" t="s">
        <v>22</v>
      </c>
      <c r="F7" s="12" t="s">
        <v>23</v>
      </c>
      <c r="G7" s="32">
        <v>540000000</v>
      </c>
      <c r="H7" s="12" t="s">
        <v>36</v>
      </c>
      <c r="I7" s="32">
        <v>337499999.99999863</v>
      </c>
      <c r="J7" s="32">
        <f>G7-I7</f>
        <v>202500000.00000137</v>
      </c>
      <c r="K7" s="13">
        <f>J7*1/I7</f>
        <v>0.60000000000000653</v>
      </c>
    </row>
    <row r="8" spans="2:11" ht="30.75" customHeight="1" x14ac:dyDescent="0.25">
      <c r="B8" s="9" t="s">
        <v>20</v>
      </c>
      <c r="C8" s="10" t="s">
        <v>21</v>
      </c>
      <c r="D8" s="10" t="s">
        <v>24</v>
      </c>
      <c r="E8" s="11" t="s">
        <v>25</v>
      </c>
      <c r="F8" s="12" t="s">
        <v>26</v>
      </c>
      <c r="G8" s="32">
        <v>609801665.26999998</v>
      </c>
      <c r="H8" s="12" t="s">
        <v>36</v>
      </c>
      <c r="I8" s="32">
        <v>358642850.8500002</v>
      </c>
      <c r="J8" s="32">
        <f>G8-I8</f>
        <v>251158814.41999978</v>
      </c>
      <c r="K8" s="13">
        <f>J8*1/I8</f>
        <v>0.70030341835824061</v>
      </c>
    </row>
    <row r="9" spans="2:11" ht="30.75" customHeight="1" x14ac:dyDescent="0.25">
      <c r="B9" s="9" t="s">
        <v>20</v>
      </c>
      <c r="C9" s="10" t="s">
        <v>27</v>
      </c>
      <c r="D9" s="10" t="s">
        <v>28</v>
      </c>
      <c r="E9" s="11" t="s">
        <v>25</v>
      </c>
      <c r="F9" s="11" t="s">
        <v>29</v>
      </c>
      <c r="G9" s="33">
        <v>255769230</v>
      </c>
      <c r="H9" s="12" t="s">
        <v>36</v>
      </c>
      <c r="I9" s="32">
        <v>177133130</v>
      </c>
      <c r="J9" s="32">
        <f>G9-I9</f>
        <v>78636100</v>
      </c>
      <c r="K9" s="13">
        <f>J9*1/I9</f>
        <v>0.44393784494182426</v>
      </c>
    </row>
    <row r="10" spans="2:11" ht="28.5" customHeight="1" thickBot="1" x14ac:dyDescent="0.3">
      <c r="B10" s="14"/>
      <c r="C10" s="15"/>
      <c r="D10" s="15"/>
      <c r="E10" s="15"/>
      <c r="F10" s="15"/>
      <c r="G10" s="34">
        <f>SUM(G7:G9)</f>
        <v>1405570895.27</v>
      </c>
      <c r="H10" s="15"/>
      <c r="I10" s="35">
        <f>SUM(I7:I9)</f>
        <v>873275980.84999883</v>
      </c>
      <c r="J10" s="35">
        <f>SUM(J7:J9)</f>
        <v>532294914.42000115</v>
      </c>
      <c r="K10" s="16">
        <f>J10*1/I10</f>
        <v>0.60953802244955202</v>
      </c>
    </row>
    <row r="12" spans="2:11" x14ac:dyDescent="0.25">
      <c r="I12" s="2"/>
      <c r="J12" s="2"/>
    </row>
  </sheetData>
  <mergeCells count="12">
    <mergeCell ref="I5:I6"/>
    <mergeCell ref="J5:K5"/>
    <mergeCell ref="B2:K2"/>
    <mergeCell ref="B3:K3"/>
    <mergeCell ref="B4:K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685039370078741" right="0.59055118110236227" top="0.74803149606299213" bottom="0.74803149606299213" header="0" footer="0"/>
  <pageSetup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3"/>
  <sheetViews>
    <sheetView showGridLines="0" view="pageBreakPreview" zoomScale="130" zoomScaleNormal="100" zoomScaleSheetLayoutView="130" workbookViewId="0">
      <selection activeCell="G8" sqref="G8"/>
    </sheetView>
  </sheetViews>
  <sheetFormatPr baseColWidth="10" defaultRowHeight="15" x14ac:dyDescent="0.25"/>
  <cols>
    <col min="2" max="2" width="16.5703125" customWidth="1"/>
    <col min="3" max="3" width="19" customWidth="1"/>
    <col min="4" max="4" width="16.140625" customWidth="1"/>
    <col min="5" max="5" width="16.5703125" customWidth="1"/>
    <col min="6" max="6" width="18.85546875" customWidth="1"/>
    <col min="7" max="7" width="19.140625" bestFit="1" customWidth="1"/>
  </cols>
  <sheetData>
    <row r="2" spans="2:7" x14ac:dyDescent="0.25">
      <c r="B2" s="17"/>
      <c r="D2" s="17"/>
      <c r="E2" s="17"/>
      <c r="F2" s="17"/>
      <c r="G2" s="17"/>
    </row>
    <row r="3" spans="2:7" x14ac:dyDescent="0.25">
      <c r="B3" s="17"/>
      <c r="C3" s="17"/>
      <c r="D3" s="17"/>
      <c r="E3" s="17"/>
      <c r="F3" s="17"/>
      <c r="G3" s="17"/>
    </row>
    <row r="4" spans="2:7" ht="15.75" thickBot="1" x14ac:dyDescent="0.3">
      <c r="B4" s="17"/>
      <c r="C4" s="17"/>
      <c r="D4" s="17"/>
      <c r="E4" s="17"/>
      <c r="F4" s="17"/>
      <c r="G4" s="17"/>
    </row>
    <row r="5" spans="2:7" ht="15.75" thickBot="1" x14ac:dyDescent="0.3">
      <c r="B5" s="72" t="s">
        <v>0</v>
      </c>
      <c r="C5" s="73"/>
      <c r="D5" s="73"/>
      <c r="E5" s="73"/>
      <c r="F5" s="74"/>
      <c r="G5" s="18" t="s">
        <v>1</v>
      </c>
    </row>
    <row r="6" spans="2:7" ht="22.5" customHeight="1" thickBot="1" x14ac:dyDescent="0.3">
      <c r="B6" s="75" t="s">
        <v>39</v>
      </c>
      <c r="C6" s="76"/>
      <c r="D6" s="76"/>
      <c r="E6" s="76"/>
      <c r="F6" s="76"/>
      <c r="G6" s="36">
        <v>894690206.25</v>
      </c>
    </row>
    <row r="7" spans="2:7" ht="22.5" customHeight="1" x14ac:dyDescent="0.25">
      <c r="B7" s="75" t="s">
        <v>40</v>
      </c>
      <c r="C7" s="76"/>
      <c r="D7" s="76"/>
      <c r="E7" s="76"/>
      <c r="F7" s="76"/>
      <c r="G7" s="37">
        <f>+G6</f>
        <v>894690206.25</v>
      </c>
    </row>
    <row r="8" spans="2:7" ht="23.25" customHeight="1" x14ac:dyDescent="0.25">
      <c r="B8" s="68" t="s">
        <v>2</v>
      </c>
      <c r="C8" s="69"/>
      <c r="D8" s="69"/>
      <c r="E8" s="69"/>
      <c r="F8" s="69"/>
      <c r="G8" s="38">
        <v>10902265.4</v>
      </c>
    </row>
    <row r="9" spans="2:7" ht="23.25" customHeight="1" x14ac:dyDescent="0.25">
      <c r="B9" s="68" t="s">
        <v>3</v>
      </c>
      <c r="C9" s="69"/>
      <c r="D9" s="69"/>
      <c r="E9" s="69"/>
      <c r="F9" s="69"/>
      <c r="G9" s="38">
        <f>G7-G8</f>
        <v>883787940.85000002</v>
      </c>
    </row>
    <row r="10" spans="2:7" ht="19.5" customHeight="1" x14ac:dyDescent="0.25">
      <c r="B10" s="77" t="s">
        <v>4</v>
      </c>
      <c r="C10" s="78"/>
      <c r="D10" s="78"/>
      <c r="E10" s="78"/>
      <c r="F10" s="78"/>
      <c r="G10" s="39">
        <v>3011960</v>
      </c>
    </row>
    <row r="11" spans="2:7" ht="20.25" customHeight="1" x14ac:dyDescent="0.25">
      <c r="B11" s="68" t="s">
        <v>5</v>
      </c>
      <c r="C11" s="69"/>
      <c r="D11" s="69"/>
      <c r="E11" s="69"/>
      <c r="F11" s="69"/>
      <c r="G11" s="39">
        <f>G9-G10</f>
        <v>880775980.85000002</v>
      </c>
    </row>
    <row r="12" spans="2:7" ht="20.25" customHeight="1" x14ac:dyDescent="0.25">
      <c r="B12" s="68" t="s">
        <v>6</v>
      </c>
      <c r="C12" s="69"/>
      <c r="D12" s="69"/>
      <c r="E12" s="69"/>
      <c r="F12" s="69"/>
      <c r="G12" s="39">
        <v>7500000</v>
      </c>
    </row>
    <row r="13" spans="2:7" ht="25.5" customHeight="1" thickBot="1" x14ac:dyDescent="0.3">
      <c r="B13" s="70" t="s">
        <v>41</v>
      </c>
      <c r="C13" s="71"/>
      <c r="D13" s="71"/>
      <c r="E13" s="71"/>
      <c r="F13" s="71"/>
      <c r="G13" s="40">
        <f>G11-G12</f>
        <v>873275980.85000002</v>
      </c>
    </row>
  </sheetData>
  <mergeCells count="9">
    <mergeCell ref="B12:F12"/>
    <mergeCell ref="B13:F13"/>
    <mergeCell ref="B5:F5"/>
    <mergeCell ref="B6:F6"/>
    <mergeCell ref="B8:F8"/>
    <mergeCell ref="B9:F9"/>
    <mergeCell ref="B10:F10"/>
    <mergeCell ref="B11:F11"/>
    <mergeCell ref="B7:F7"/>
  </mergeCells>
  <pageMargins left="0.59055118110236227" right="0.59055118110236227" top="0.74803149606299213" bottom="0.74803149606299213" header="0.31496062992125984" footer="0.31496062992125984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28"/>
  <sheetViews>
    <sheetView showGridLines="0" view="pageBreakPreview" zoomScale="140" zoomScaleNormal="100" zoomScaleSheetLayoutView="140" workbookViewId="0">
      <selection activeCell="B12" sqref="B12"/>
    </sheetView>
  </sheetViews>
  <sheetFormatPr baseColWidth="10" defaultRowHeight="15" x14ac:dyDescent="0.25"/>
  <cols>
    <col min="1" max="1" width="4.5703125" customWidth="1"/>
    <col min="2" max="2" width="48" customWidth="1"/>
    <col min="3" max="4" width="24.85546875" customWidth="1"/>
  </cols>
  <sheetData>
    <row r="1" spans="2:5" x14ac:dyDescent="0.25">
      <c r="B1" s="17"/>
      <c r="C1" s="17"/>
      <c r="D1" s="17"/>
    </row>
    <row r="2" spans="2:5" x14ac:dyDescent="0.25">
      <c r="B2" s="17"/>
      <c r="C2" s="17"/>
      <c r="D2" s="17"/>
    </row>
    <row r="3" spans="2:5" x14ac:dyDescent="0.25">
      <c r="B3" s="17"/>
      <c r="C3" s="17"/>
      <c r="D3" s="17"/>
    </row>
    <row r="4" spans="2:5" ht="15.75" thickBot="1" x14ac:dyDescent="0.3">
      <c r="B4" s="19"/>
      <c r="C4" s="19"/>
      <c r="D4" s="19"/>
    </row>
    <row r="5" spans="2:5" ht="15.75" thickBot="1" x14ac:dyDescent="0.3">
      <c r="B5" s="20"/>
      <c r="C5" s="21" t="s">
        <v>42</v>
      </c>
      <c r="D5" s="31" t="s">
        <v>43</v>
      </c>
    </row>
    <row r="6" spans="2:5" x14ac:dyDescent="0.25">
      <c r="B6" s="22" t="s">
        <v>30</v>
      </c>
      <c r="C6" s="41">
        <v>118503000000</v>
      </c>
      <c r="D6" s="42">
        <v>118503000000</v>
      </c>
    </row>
    <row r="7" spans="2:5" ht="15.75" thickBot="1" x14ac:dyDescent="0.3">
      <c r="B7" s="23" t="s">
        <v>31</v>
      </c>
      <c r="C7" s="43">
        <v>894690206.25</v>
      </c>
      <c r="D7" s="44">
        <f>+D17</f>
        <v>873275980.85000002</v>
      </c>
    </row>
    <row r="8" spans="2:5" ht="15.75" thickBot="1" x14ac:dyDescent="0.3">
      <c r="B8" s="24" t="s">
        <v>32</v>
      </c>
      <c r="C8" s="25">
        <f>C7/C6</f>
        <v>7.5499371851345531E-3</v>
      </c>
      <c r="D8" s="25">
        <f>D7/D6</f>
        <v>7.3692309971055588E-3</v>
      </c>
      <c r="E8" s="3"/>
    </row>
    <row r="9" spans="2:5" x14ac:dyDescent="0.25">
      <c r="B9" s="19"/>
      <c r="C9" s="17"/>
      <c r="D9" s="17"/>
    </row>
    <row r="10" spans="2:5" x14ac:dyDescent="0.25">
      <c r="B10" s="19"/>
      <c r="C10" s="17"/>
      <c r="D10" s="17"/>
    </row>
    <row r="11" spans="2:5" x14ac:dyDescent="0.25">
      <c r="B11" s="19" t="s">
        <v>33</v>
      </c>
      <c r="C11" s="19"/>
      <c r="D11" s="19"/>
      <c r="E11" s="1"/>
    </row>
    <row r="12" spans="2:5" x14ac:dyDescent="0.25">
      <c r="B12" s="26" t="s">
        <v>35</v>
      </c>
      <c r="C12" s="27"/>
      <c r="D12" s="27"/>
      <c r="E12" s="6"/>
    </row>
    <row r="13" spans="2:5" x14ac:dyDescent="0.25">
      <c r="B13" s="27"/>
      <c r="C13" s="27"/>
      <c r="D13" s="27"/>
      <c r="E13" s="6"/>
    </row>
    <row r="14" spans="2:5" ht="15.75" thickBot="1" x14ac:dyDescent="0.3">
      <c r="B14" s="19"/>
      <c r="C14" s="17"/>
      <c r="D14" s="17"/>
    </row>
    <row r="15" spans="2:5" ht="15.75" thickBot="1" x14ac:dyDescent="0.3">
      <c r="B15" s="28"/>
      <c r="C15" s="21" t="str">
        <f>C5</f>
        <v>AL 31 de Diciembre 2022</v>
      </c>
      <c r="D15" s="31" t="str">
        <f>D5</f>
        <v>AL 31 de Marzo de 2023</v>
      </c>
    </row>
    <row r="16" spans="2:5" x14ac:dyDescent="0.25">
      <c r="B16" s="22" t="s">
        <v>34</v>
      </c>
      <c r="C16" s="45">
        <v>2550859134.9800005</v>
      </c>
      <c r="D16" s="48">
        <v>1304771121.6699998</v>
      </c>
      <c r="E16" s="5"/>
    </row>
    <row r="17" spans="2:4" ht="15.75" thickBot="1" x14ac:dyDescent="0.3">
      <c r="B17" s="29" t="s">
        <v>31</v>
      </c>
      <c r="C17" s="46">
        <f>C7</f>
        <v>894690206.25</v>
      </c>
      <c r="D17" s="47">
        <f>+Amortización!G13</f>
        <v>873275980.85000002</v>
      </c>
    </row>
    <row r="18" spans="2:4" ht="15.75" thickBot="1" x14ac:dyDescent="0.3">
      <c r="B18" s="24" t="s">
        <v>32</v>
      </c>
      <c r="C18" s="30">
        <f>C17/C16</f>
        <v>0.35074073435929448</v>
      </c>
      <c r="D18" s="30">
        <f>D17/D16</f>
        <v>0.66929438147916587</v>
      </c>
    </row>
    <row r="22" spans="2:4" x14ac:dyDescent="0.25">
      <c r="C22" s="4"/>
      <c r="D22" s="4"/>
    </row>
    <row r="23" spans="2:4" x14ac:dyDescent="0.25">
      <c r="C23" s="4"/>
      <c r="D23" s="4"/>
    </row>
    <row r="24" spans="2:4" x14ac:dyDescent="0.25">
      <c r="C24" s="4"/>
      <c r="D24" s="4"/>
    </row>
    <row r="25" spans="2:4" x14ac:dyDescent="0.25">
      <c r="C25" s="4"/>
      <c r="D25" s="4"/>
    </row>
    <row r="26" spans="2:4" x14ac:dyDescent="0.25">
      <c r="C26" s="4"/>
      <c r="D26" s="4"/>
    </row>
    <row r="27" spans="2:4" x14ac:dyDescent="0.25">
      <c r="C27" s="4"/>
      <c r="D27" s="4"/>
    </row>
    <row r="28" spans="2:4" x14ac:dyDescent="0.25">
      <c r="C28" s="4"/>
      <c r="D28" s="4"/>
    </row>
  </sheetData>
  <conditionalFormatting sqref="C8:D8">
    <cfRule type="cellIs" dxfId="0" priority="1" operator="greaterThan">
      <formula>1</formula>
    </cfRule>
  </conditionalFormatting>
  <hyperlinks>
    <hyperlink ref="B12" r:id="rId1"/>
  </hyperlinks>
  <pageMargins left="0.70866141732283472" right="0.70866141732283472" top="0.74803149606299213" bottom="0.74803149606299213" header="0.31496062992125984" footer="0.31496062992125984"/>
  <pageSetup fitToHeight="0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Obligaciones</vt:lpstr>
      <vt:lpstr>Amortización</vt:lpstr>
      <vt:lpstr>Indicadores (2)</vt:lpstr>
      <vt:lpstr>'Indicadores (2)'!Área_de_impresión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Jennyfer Marquez Huarota</dc:creator>
  <cp:lastModifiedBy>Claudia Elizabeth Casillas Villegas</cp:lastModifiedBy>
  <cp:lastPrinted>2023-04-18T15:06:29Z</cp:lastPrinted>
  <dcterms:created xsi:type="dcterms:W3CDTF">2016-06-13T19:42:18Z</dcterms:created>
  <dcterms:modified xsi:type="dcterms:W3CDTF">2023-05-02T19:28:28Z</dcterms:modified>
</cp:coreProperties>
</file>