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Ejercicios Presupuestales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  <c r="J7" i="1" l="1"/>
  <c r="K7" i="1" l="1"/>
  <c r="J9" i="1" l="1"/>
  <c r="J8" i="1"/>
  <c r="J10" i="1" l="1"/>
  <c r="K9" i="1"/>
  <c r="K8" i="1" l="1"/>
  <c r="G7" i="2" l="1"/>
  <c r="C15" i="4" l="1"/>
  <c r="C8" i="4"/>
  <c r="D15" i="4" l="1"/>
  <c r="G9" i="2" l="1"/>
  <c r="G11" i="2" s="1"/>
  <c r="G13" i="2" s="1"/>
  <c r="D17" i="4" s="1"/>
  <c r="D18" i="4" s="1"/>
  <c r="G10" i="1"/>
  <c r="I10" i="1"/>
  <c r="K10" i="1" s="1"/>
  <c r="C18" i="4" l="1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<sst xmlns="http://schemas.openxmlformats.org/spreadsheetml/2006/main" count="52" uniqueCount="44">
  <si>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</si>
  <si>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</si>
  <si>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</si>
  <si>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</si>
  <si>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</si>
  <si>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</si>
  <si>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</si>
  <si>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</si>
  <si>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</si>
  <si>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</si>
  <si>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</si>
  <si>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</si>
  <si>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</si>
  <si>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</si>
  <si>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</si>
  <si>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</si>
  <si>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</si>
  <si>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</si>
  <si>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</si>
  <si>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</si>
  <si>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</si>
  <si>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</si>
  <si>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</si>
  <si>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</si>
  <si>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</si>
  <si>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</si>
  <si>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</si>
  <si>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</si>
  <si>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</si>
  <si>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</si>
  <si>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</si>
  <si>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</si>
  <si>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</si>
  <si>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</si>
  <si>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</si>
  <si>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</si>
  <si>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</si>
  <si>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TIIE + 0.85</t>
  </si>
  <si>
    <t>Enero- Marzo 2023</t>
  </si>
  <si>
    <t>Deuda Pública Bruta Total al 31 de diciembre del año 2022</t>
  </si>
  <si>
    <t>Deuda Pública Bruta Total al 31 de Diciembre del año 2022</t>
  </si>
  <si>
    <t>Deuda Pública Bruta Total  descontando la amortización de Banobras al 31 de marzo de 2023</t>
  </si>
  <si>
    <t>AL 31 de Diciembre 2022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</si>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</sst>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276225</xdr:colOff>
      <xdr:row>3</xdr:row>
      <xdr:rowOff>156329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0480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133351</xdr:rowOff>
    </xdr:from>
    <xdr:to>
      <xdr:col>1</xdr:col>
      <xdr:colOff>1740766</xdr:colOff>
      <xdr:row>3</xdr:row>
      <xdr:rowOff>95251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3351"/>
          <a:ext cx="129309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L18" sqref="L18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38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27</v>
      </c>
      <c r="D7" s="10" t="s">
        <v>37</v>
      </c>
      <c r="E7" s="11" t="s">
        <v>22</v>
      </c>
      <c r="F7" s="12" t="s">
        <v>23</v>
      </c>
      <c r="G7" s="32">
        <v>540000000</v>
      </c>
      <c r="H7" s="12" t="s">
        <v>36</v>
      </c>
      <c r="I7" s="32">
        <v>337499999.99999863</v>
      </c>
      <c r="J7" s="32">
        <f>G7-I7</f>
        <v>202500000.00000137</v>
      </c>
      <c r="K7" s="13">
        <f>J7*1/I7</f>
        <v>0.60000000000000653</v>
      </c>
    </row>
    <row r="8" spans="2:11" ht="30.75" customHeight="1" x14ac:dyDescent="0.25">
      <c r="B8" s="9" t="s">
        <v>20</v>
      </c>
      <c r="C8" s="10" t="s">
        <v>21</v>
      </c>
      <c r="D8" s="10" t="s">
        <v>24</v>
      </c>
      <c r="E8" s="11" t="s">
        <v>25</v>
      </c>
      <c r="F8" s="12" t="s">
        <v>26</v>
      </c>
      <c r="G8" s="32">
        <v>609801665.26999998</v>
      </c>
      <c r="H8" s="12" t="s">
        <v>36</v>
      </c>
      <c r="I8" s="32">
        <v>358642850.8500002</v>
      </c>
      <c r="J8" s="32">
        <f>G8-I8</f>
        <v>251158814.41999978</v>
      </c>
      <c r="K8" s="13">
        <f>J8*1/I8</f>
        <v>0.70030341835824061</v>
      </c>
    </row>
    <row r="9" spans="2:11" ht="30.75" customHeight="1" x14ac:dyDescent="0.25">
      <c r="B9" s="9" t="s">
        <v>20</v>
      </c>
      <c r="C9" s="10" t="s">
        <v>27</v>
      </c>
      <c r="D9" s="10" t="s">
        <v>28</v>
      </c>
      <c r="E9" s="11" t="s">
        <v>25</v>
      </c>
      <c r="F9" s="11" t="s">
        <v>29</v>
      </c>
      <c r="G9" s="33">
        <v>255769230</v>
      </c>
      <c r="H9" s="12" t="s">
        <v>36</v>
      </c>
      <c r="I9" s="32">
        <v>177133130</v>
      </c>
      <c r="J9" s="32">
        <f>G9-I9</f>
        <v>78636100</v>
      </c>
      <c r="K9" s="13">
        <f>J9*1/I9</f>
        <v>0.44393784494182426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873275980.84999883</v>
      </c>
      <c r="J10" s="35">
        <f>SUM(J7:J9)</f>
        <v>532294914.42000115</v>
      </c>
      <c r="K10" s="16">
        <f>J10*1/I10</f>
        <v>0.60953802244955202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G8" sqref="G8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39</v>
      </c>
      <c r="C6" s="76"/>
      <c r="D6" s="76"/>
      <c r="E6" s="76"/>
      <c r="F6" s="76"/>
      <c r="G6" s="36">
        <v>894690206.25</v>
      </c>
    </row>
    <row r="7" spans="2:7" ht="22.5" customHeight="1" x14ac:dyDescent="0.25">
      <c r="B7" s="75" t="s">
        <v>40</v>
      </c>
      <c r="C7" s="76"/>
      <c r="D7" s="76"/>
      <c r="E7" s="76"/>
      <c r="F7" s="76"/>
      <c r="G7" s="37">
        <f>+G6</f>
        <v>894690206.25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10902265.4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883787940.85000002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3011960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880775980.85000002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7500000</v>
      </c>
    </row>
    <row r="13" spans="2:7" ht="25.5" customHeight="1" thickBot="1" x14ac:dyDescent="0.3">
      <c r="B13" s="70" t="s">
        <v>41</v>
      </c>
      <c r="C13" s="71"/>
      <c r="D13" s="71"/>
      <c r="E13" s="71"/>
      <c r="F13" s="71"/>
      <c r="G13" s="40">
        <f>G11-G12</f>
        <v>873275980.85000002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="140" zoomScaleNormal="100" zoomScaleSheetLayoutView="140" workbookViewId="0">
      <selection activeCell="B12" sqref="B12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42</v>
      </c>
      <c r="D5" s="31" t="s">
        <v>43</v>
      </c>
    </row>
    <row r="6" spans="2:5" x14ac:dyDescent="0.25">
      <c r="B6" s="22" t="s">
        <v>30</v>
      </c>
      <c r="C6" s="41">
        <v>118503000000</v>
      </c>
      <c r="D6" s="42">
        <v>118503000000</v>
      </c>
    </row>
    <row r="7" spans="2:5" ht="15.75" thickBot="1" x14ac:dyDescent="0.3">
      <c r="B7" s="23" t="s">
        <v>31</v>
      </c>
      <c r="C7" s="43">
        <v>894690206.25</v>
      </c>
      <c r="D7" s="44">
        <f>+D17</f>
        <v>873275980.85000002</v>
      </c>
    </row>
    <row r="8" spans="2:5" ht="15.75" thickBot="1" x14ac:dyDescent="0.3">
      <c r="B8" s="24" t="s">
        <v>32</v>
      </c>
      <c r="C8" s="25">
        <f>C7/C6</f>
        <v>7.5499371851345531E-3</v>
      </c>
      <c r="D8" s="25">
        <f>D7/D6</f>
        <v>7.3692309971055588E-3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33</v>
      </c>
      <c r="C11" s="19"/>
      <c r="D11" s="19"/>
      <c r="E11" s="1"/>
    </row>
    <row r="12" spans="2:5" x14ac:dyDescent="0.25">
      <c r="B12" s="26" t="s">
        <v>35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2022</v>
      </c>
      <c r="D15" s="31" t="str">
        <f>D5</f>
        <v>AL 31 de Marzo de 2023</v>
      </c>
    </row>
    <row r="16" spans="2:5" x14ac:dyDescent="0.25">
      <c r="B16" s="22" t="s">
        <v>34</v>
      </c>
      <c r="C16" s="45">
        <v>2550859134.9800005</v>
      </c>
      <c r="D16" s="48">
        <v>1304771121.6699998</v>
      </c>
      <c r="E16" s="5"/>
    </row>
    <row r="17" spans="2:4" ht="15.75" thickBot="1" x14ac:dyDescent="0.3">
      <c r="B17" s="29" t="s">
        <v>31</v>
      </c>
      <c r="C17" s="46">
        <f>C7</f>
        <v>894690206.25</v>
      </c>
      <c r="D17" s="47">
        <f>+Amortización!G13</f>
        <v>873275980.85000002</v>
      </c>
    </row>
    <row r="18" spans="2:4" ht="15.75" thickBot="1" x14ac:dyDescent="0.3">
      <c r="B18" s="24" t="s">
        <v>32</v>
      </c>
      <c r="C18" s="30">
        <f>C17/C16</f>
        <v>0.35074073435929448</v>
      </c>
      <c r="D18" s="30">
        <f>D17/D16</f>
        <v>0.66929438147916587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2023-04-18T15:06:29Z</cp:lastPrinted>
  <dcterms:created xsi:type="dcterms:W3CDTF">2016-06-13T19:42:18Z</dcterms:created>
  <dcterms:modified xsi:type="dcterms:W3CDTF">2023-05-02T19:28:28Z</dcterms:modified>
</cp:coreProperties>
</file>